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24" i="1"/>
  <c r="H57" i="1" l="1"/>
  <c r="C106" i="1"/>
  <c r="C104" i="1"/>
  <c r="C102" i="1"/>
  <c r="C66" i="1"/>
  <c r="C64" i="1"/>
  <c r="H46" i="1"/>
  <c r="H18" i="1"/>
  <c r="H44" i="1"/>
  <c r="H22" i="1"/>
  <c r="H28" i="1"/>
  <c r="H29" i="1" l="1"/>
  <c r="H31" i="1" l="1"/>
  <c r="H35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<sst xmlns="http://schemas.openxmlformats.org/spreadsheetml/2006/main" count="141" uniqueCount="99">
  <si>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</si>
  <si>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</si>
  <si>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</si>
  <si>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</si>
  <si>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</si>
  <si>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</si>
  <si>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</si>
  <si>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</si>
  <si>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</si>
  <si>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</si>
  <si>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</si>
  <si>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</si>
  <si>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</si>
  <si>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</si>
  <si>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</si>
  <si>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</si>
  <si>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</si>
  <si>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</si>
  <si>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</si>
  <si>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</si>
  <si>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</si>
  <si>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</si>
  <si>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</si>
  <si>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</si>
  <si>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</si>
  <si>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</si>
  <si>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</si>
  <si>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</si>
  <si>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</si>
  <si>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</si>
  <si>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Dana:20.04.2021.</t>
  </si>
  <si>
    <t>Primljena i neutrošena participacija od 20.04.2021.</t>
  </si>
  <si>
    <t>Dana 20.04.2021.godine Dom zdravlja Požarevac je izvršio plaćanje prema dobavljačima:</t>
  </si>
  <si>
    <t>Lavija</t>
  </si>
  <si>
    <t>Vicor</t>
  </si>
  <si>
    <t>Euromedicina</t>
  </si>
  <si>
    <t>Aqva Marija</t>
  </si>
  <si>
    <t>Dubrava D</t>
  </si>
  <si>
    <t>AC Mihajlović</t>
  </si>
  <si>
    <t>Elmot</t>
  </si>
  <si>
    <t>Tehnomarket</t>
  </si>
  <si>
    <t>New car &amp; detailing</t>
  </si>
  <si>
    <t>Elektroluks-012</t>
  </si>
  <si>
    <t>Infolab</t>
  </si>
  <si>
    <t>JKP Komunalne službe</t>
  </si>
  <si>
    <t>JKP ViK</t>
  </si>
  <si>
    <t>JP PTT Srbija</t>
  </si>
  <si>
    <t>Mercator-S</t>
  </si>
  <si>
    <t>Telekom Srbija-062</t>
  </si>
  <si>
    <t>Orion</t>
  </si>
  <si>
    <t>Onoff</t>
  </si>
  <si>
    <t>Razvigor</t>
  </si>
  <si>
    <t>Sektor</t>
  </si>
  <si>
    <t>TNT Team</t>
  </si>
  <si>
    <t>Tip top</t>
  </si>
  <si>
    <t>369/2021</t>
  </si>
  <si>
    <t>R21-02334</t>
  </si>
  <si>
    <t>21000451-2257</t>
  </si>
  <si>
    <t>113-21</t>
  </si>
  <si>
    <t>10/2021</t>
  </si>
  <si>
    <t>21-RN013000023</t>
  </si>
  <si>
    <t>134/VP</t>
  </si>
  <si>
    <t>72-1/21</t>
  </si>
  <si>
    <t>71-1/21</t>
  </si>
  <si>
    <t>80-1/21</t>
  </si>
  <si>
    <t>000040</t>
  </si>
  <si>
    <t>9755famp641mpm21</t>
  </si>
  <si>
    <t>5213-2021-TU-0144</t>
  </si>
  <si>
    <t>553821</t>
  </si>
  <si>
    <t>553921</t>
  </si>
  <si>
    <t>475421</t>
  </si>
  <si>
    <t>475321</t>
  </si>
  <si>
    <t>475521</t>
  </si>
  <si>
    <t>554021</t>
  </si>
  <si>
    <t>51-1-000793-08202102</t>
  </si>
  <si>
    <t>45-1-000793-08202104</t>
  </si>
  <si>
    <t>39-1-000793-08202106</t>
  </si>
  <si>
    <t>54-1-000793-08202101</t>
  </si>
  <si>
    <t>57-1-000793-08202100</t>
  </si>
  <si>
    <t>48-1-000793-08202103</t>
  </si>
  <si>
    <t>42-1-000793-08202105</t>
  </si>
  <si>
    <t>8221000210156310</t>
  </si>
  <si>
    <t>17620-24-401</t>
  </si>
  <si>
    <t>28-234-062-1129965</t>
  </si>
  <si>
    <t>UGF0331/21-0944</t>
  </si>
  <si>
    <t>3/21</t>
  </si>
  <si>
    <t>2/21</t>
  </si>
  <si>
    <t>21-RN001000452</t>
  </si>
  <si>
    <t>21-RN001000450</t>
  </si>
  <si>
    <t>21-RN001000467</t>
  </si>
  <si>
    <t>00033/2021</t>
  </si>
  <si>
    <t>13/21</t>
  </si>
  <si>
    <t>22/21</t>
  </si>
  <si>
    <t>UKUPNO SANITETSKI MATERIJAL</t>
  </si>
  <si>
    <t>UKUPNO REAGENSI-DIREKTNA PLAĆANJA</t>
  </si>
  <si>
    <t>UKUPNO MATERIJALNI TROŠKOVI</t>
  </si>
  <si>
    <t>UKUPNO MATERIJALNI TROŠKOVI-ZUBNO</t>
  </si>
  <si>
    <t>UKUPNO MAT. TROŠKOVI-ZUBNO-PARTICIPACIJA</t>
  </si>
  <si>
    <t>Eldent servis-Deo 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</si>
</sst>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0" fontId="9" fillId="0" borderId="1" xfId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abSelected="1" topLeftCell="B43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10"/>
      <c r="J7" s="10"/>
    </row>
    <row r="8" spans="2:15" x14ac:dyDescent="0.25">
      <c r="B8" s="51" t="s">
        <v>30</v>
      </c>
      <c r="C8" s="51"/>
      <c r="D8" s="51"/>
      <c r="E8" s="51"/>
      <c r="F8" s="51"/>
      <c r="G8" s="51"/>
      <c r="H8" s="51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6" t="s">
        <v>4</v>
      </c>
      <c r="C11" s="47"/>
      <c r="D11" s="47"/>
      <c r="E11" s="47"/>
      <c r="F11" s="48"/>
      <c r="G11" s="1" t="s">
        <v>5</v>
      </c>
      <c r="H11" s="1" t="s">
        <v>6</v>
      </c>
      <c r="I11" s="10"/>
      <c r="J11" s="10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8">
        <v>44306</v>
      </c>
      <c r="H12" s="14">
        <v>890201.89</v>
      </c>
      <c r="I12" s="10"/>
      <c r="J12" s="10"/>
      <c r="K12" s="8"/>
      <c r="L12" s="8"/>
      <c r="M12" s="8"/>
      <c r="N12" s="8"/>
      <c r="O12" s="8"/>
    </row>
    <row r="13" spans="2:15" x14ac:dyDescent="0.25">
      <c r="B13" s="43" t="s">
        <v>8</v>
      </c>
      <c r="C13" s="43"/>
      <c r="D13" s="43"/>
      <c r="E13" s="43"/>
      <c r="F13" s="43"/>
      <c r="G13" s="19">
        <v>44306</v>
      </c>
      <c r="H13" s="2">
        <f>H14+H29-H36-H50</f>
        <v>884881.92999999784</v>
      </c>
      <c r="I13" s="10"/>
      <c r="J13" s="10"/>
      <c r="K13" s="8"/>
      <c r="L13" s="8"/>
      <c r="M13" s="8"/>
      <c r="N13" s="8"/>
      <c r="O13" s="8"/>
    </row>
    <row r="14" spans="2:15" x14ac:dyDescent="0.25">
      <c r="B14" s="45" t="s">
        <v>9</v>
      </c>
      <c r="C14" s="45"/>
      <c r="D14" s="45"/>
      <c r="E14" s="45"/>
      <c r="F14" s="45"/>
      <c r="G14" s="20">
        <v>44306</v>
      </c>
      <c r="H14" s="3">
        <f>H15+H16+H17+H18+H19+H20+H21+H22+H23+H24+H25+H26+H27+H28</f>
        <v>9383585.25</v>
      </c>
      <c r="I14" s="10"/>
      <c r="J14" s="10"/>
      <c r="K14" s="8"/>
      <c r="L14" s="8"/>
      <c r="M14" s="8"/>
      <c r="N14" s="8"/>
      <c r="O14" s="8"/>
    </row>
    <row r="15" spans="2:15" x14ac:dyDescent="0.25">
      <c r="B15" s="30" t="s">
        <v>10</v>
      </c>
      <c r="C15" s="31"/>
      <c r="D15" s="31"/>
      <c r="E15" s="31"/>
      <c r="F15" s="32"/>
      <c r="G15" s="21"/>
      <c r="H15" s="11">
        <v>38529.440000000002</v>
      </c>
      <c r="I15" s="10"/>
      <c r="J15" s="10"/>
      <c r="K15" s="7"/>
    </row>
    <row r="16" spans="2:15" x14ac:dyDescent="0.25">
      <c r="B16" s="30" t="s">
        <v>11</v>
      </c>
      <c r="C16" s="31"/>
      <c r="D16" s="31"/>
      <c r="E16" s="31"/>
      <c r="F16" s="32"/>
      <c r="G16" s="21"/>
      <c r="H16" s="11">
        <v>0</v>
      </c>
      <c r="I16" s="10"/>
      <c r="J16" s="10"/>
      <c r="K16" s="7"/>
    </row>
    <row r="17" spans="2:13" x14ac:dyDescent="0.25">
      <c r="B17" s="30" t="s">
        <v>12</v>
      </c>
      <c r="C17" s="31"/>
      <c r="D17" s="31"/>
      <c r="E17" s="31"/>
      <c r="F17" s="32"/>
      <c r="G17" s="21"/>
      <c r="H17" s="11">
        <v>6717701.9000000004</v>
      </c>
      <c r="I17" s="10"/>
      <c r="J17" s="10"/>
      <c r="K17" s="7"/>
    </row>
    <row r="18" spans="2:13" x14ac:dyDescent="0.25">
      <c r="B18" s="30" t="s">
        <v>13</v>
      </c>
      <c r="C18" s="31"/>
      <c r="D18" s="31"/>
      <c r="E18" s="31"/>
      <c r="F18" s="32"/>
      <c r="G18" s="21"/>
      <c r="H18" s="9">
        <f>1068667-8888.88-0.2+1068667-1202188.82-22889-526-31212.28-5544.78+1068667-25000-1262675.83-14666.8-13216.67+48260.01-6551.11+57634.4+1066667-31034-1174312.49-7079.66-13333.32-23628.54</f>
        <v>535814.02999999956</v>
      </c>
      <c r="I18" s="10"/>
      <c r="J18" s="10"/>
      <c r="K18" s="7"/>
      <c r="L18" s="7"/>
    </row>
    <row r="19" spans="2:13" x14ac:dyDescent="0.25">
      <c r="B19" s="30" t="s">
        <v>14</v>
      </c>
      <c r="C19" s="31"/>
      <c r="D19" s="31"/>
      <c r="E19" s="31"/>
      <c r="F19" s="32"/>
      <c r="G19" s="21"/>
      <c r="H19" s="9">
        <v>0</v>
      </c>
      <c r="I19" s="10"/>
      <c r="J19" s="10"/>
      <c r="K19" s="7"/>
      <c r="L19" s="7"/>
    </row>
    <row r="20" spans="2:13" x14ac:dyDescent="0.25">
      <c r="B20" s="30" t="s">
        <v>15</v>
      </c>
      <c r="C20" s="31"/>
      <c r="D20" s="31"/>
      <c r="E20" s="31"/>
      <c r="F20" s="32"/>
      <c r="G20" s="21"/>
      <c r="H20" s="9">
        <v>0</v>
      </c>
      <c r="I20" s="10"/>
      <c r="J20" s="10"/>
    </row>
    <row r="21" spans="2:13" x14ac:dyDescent="0.25">
      <c r="B21" s="30" t="s">
        <v>16</v>
      </c>
      <c r="C21" s="31"/>
      <c r="D21" s="31"/>
      <c r="E21" s="31"/>
      <c r="F21" s="32"/>
      <c r="G21" s="21"/>
      <c r="H21" s="9">
        <v>0</v>
      </c>
      <c r="I21" s="10"/>
      <c r="J21" s="10"/>
    </row>
    <row r="22" spans="2:13" x14ac:dyDescent="0.25">
      <c r="B22" s="30" t="s">
        <v>17</v>
      </c>
      <c r="C22" s="31"/>
      <c r="D22" s="31"/>
      <c r="E22" s="31"/>
      <c r="F22" s="32"/>
      <c r="G22" s="21"/>
      <c r="H22" s="9">
        <f>233678.4+502200</f>
        <v>735878.4</v>
      </c>
      <c r="I22" s="10"/>
      <c r="J22" s="10"/>
    </row>
    <row r="23" spans="2:13" x14ac:dyDescent="0.25">
      <c r="B23" s="30" t="s">
        <v>18</v>
      </c>
      <c r="C23" s="31"/>
      <c r="D23" s="31"/>
      <c r="E23" s="31"/>
      <c r="F23" s="32"/>
      <c r="G23" s="21"/>
      <c r="H23" s="9">
        <v>0</v>
      </c>
      <c r="I23" s="10"/>
      <c r="J23" s="10"/>
    </row>
    <row r="24" spans="2:13" x14ac:dyDescent="0.25">
      <c r="B24" s="30" t="s">
        <v>19</v>
      </c>
      <c r="C24" s="31"/>
      <c r="D24" s="31"/>
      <c r="E24" s="31"/>
      <c r="F24" s="32"/>
      <c r="G24" s="21"/>
      <c r="H24" s="9">
        <f>1098916.67-1075938.92+1098916.67-130+400-116378.4-74800-995991.85+1098916.67-3636-2424</f>
        <v>1027850.8399999999</v>
      </c>
      <c r="I24" s="10"/>
      <c r="J24" s="10"/>
      <c r="K24" s="10"/>
      <c r="L24" s="7"/>
    </row>
    <row r="25" spans="2:13" x14ac:dyDescent="0.25">
      <c r="B25" s="30" t="s">
        <v>20</v>
      </c>
      <c r="C25" s="31"/>
      <c r="D25" s="31"/>
      <c r="E25" s="31"/>
      <c r="F25" s="32"/>
      <c r="G25" s="21"/>
      <c r="H25" s="9">
        <v>0</v>
      </c>
      <c r="I25" s="10"/>
      <c r="J25" s="10"/>
      <c r="K25" s="10"/>
      <c r="L25" s="7"/>
    </row>
    <row r="26" spans="2:13" x14ac:dyDescent="0.25">
      <c r="B26" s="30" t="s">
        <v>21</v>
      </c>
      <c r="C26" s="31"/>
      <c r="D26" s="31"/>
      <c r="E26" s="31"/>
      <c r="F26" s="32"/>
      <c r="G26" s="21"/>
      <c r="H26" s="9">
        <v>261174</v>
      </c>
      <c r="I26" s="10"/>
      <c r="J26" s="10"/>
      <c r="K26" s="7"/>
    </row>
    <row r="27" spans="2:13" x14ac:dyDescent="0.25">
      <c r="B27" s="30" t="s">
        <v>22</v>
      </c>
      <c r="C27" s="31"/>
      <c r="D27" s="31"/>
      <c r="E27" s="31"/>
      <c r="F27" s="32"/>
      <c r="G27" s="21"/>
      <c r="H27" s="9">
        <v>0</v>
      </c>
      <c r="I27" s="10"/>
      <c r="J27" s="10"/>
      <c r="K27" s="7"/>
      <c r="L27" s="7"/>
    </row>
    <row r="28" spans="2:13" x14ac:dyDescent="0.25">
      <c r="B28" s="30" t="s">
        <v>31</v>
      </c>
      <c r="C28" s="31"/>
      <c r="D28" s="31"/>
      <c r="E28" s="31"/>
      <c r="F28" s="32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</f>
        <v>66636.639999999999</v>
      </c>
      <c r="I28" s="10"/>
      <c r="J28" s="10"/>
      <c r="K28" s="7"/>
      <c r="L28" s="7"/>
    </row>
    <row r="29" spans="2:13" x14ac:dyDescent="0.25">
      <c r="B29" s="52" t="s">
        <v>23</v>
      </c>
      <c r="C29" s="53"/>
      <c r="D29" s="53"/>
      <c r="E29" s="53"/>
      <c r="F29" s="54"/>
      <c r="G29" s="20">
        <v>44306</v>
      </c>
      <c r="H29" s="3">
        <f>H30+H31+H32+H33+H34+H35</f>
        <v>126926.02999999994</v>
      </c>
      <c r="I29" s="10"/>
      <c r="J29" s="10"/>
      <c r="K29" s="7"/>
    </row>
    <row r="30" spans="2:13" x14ac:dyDescent="0.25">
      <c r="B30" s="30" t="s">
        <v>10</v>
      </c>
      <c r="C30" s="31"/>
      <c r="D30" s="31"/>
      <c r="E30" s="31"/>
      <c r="F30" s="32"/>
      <c r="G30" s="22"/>
      <c r="H30" s="11">
        <v>0</v>
      </c>
      <c r="I30" s="10"/>
      <c r="J30" s="10"/>
      <c r="K30" s="7"/>
    </row>
    <row r="31" spans="2:13" x14ac:dyDescent="0.25">
      <c r="B31" s="30" t="s">
        <v>13</v>
      </c>
      <c r="C31" s="31"/>
      <c r="D31" s="31"/>
      <c r="E31" s="31"/>
      <c r="F31" s="32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30" t="s">
        <v>19</v>
      </c>
      <c r="C32" s="31"/>
      <c r="D32" s="31"/>
      <c r="E32" s="31"/>
      <c r="F32" s="32"/>
      <c r="G32" s="22"/>
      <c r="H32" s="9">
        <v>40250</v>
      </c>
      <c r="I32" s="10"/>
      <c r="J32" s="10"/>
      <c r="K32" s="7"/>
      <c r="L32" s="7"/>
      <c r="M32" s="7"/>
    </row>
    <row r="33" spans="2:12" x14ac:dyDescent="0.25">
      <c r="B33" s="30" t="s">
        <v>21</v>
      </c>
      <c r="C33" s="31"/>
      <c r="D33" s="31"/>
      <c r="E33" s="31"/>
      <c r="F33" s="32"/>
      <c r="G33" s="22"/>
      <c r="H33" s="9">
        <v>0</v>
      </c>
      <c r="I33" s="10"/>
      <c r="J33" s="10"/>
    </row>
    <row r="34" spans="2:12" x14ac:dyDescent="0.25">
      <c r="B34" s="30" t="s">
        <v>22</v>
      </c>
      <c r="C34" s="31"/>
      <c r="D34" s="31"/>
      <c r="E34" s="31"/>
      <c r="F34" s="32"/>
      <c r="G34" s="22"/>
      <c r="H34" s="9">
        <v>0</v>
      </c>
      <c r="I34" s="10"/>
      <c r="J34" s="10"/>
    </row>
    <row r="35" spans="2:12" x14ac:dyDescent="0.25">
      <c r="B35" s="30" t="s">
        <v>31</v>
      </c>
      <c r="C35" s="31"/>
      <c r="D35" s="31"/>
      <c r="E35" s="31"/>
      <c r="F35" s="32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33" t="s">
        <v>24</v>
      </c>
      <c r="C36" s="34"/>
      <c r="D36" s="34"/>
      <c r="E36" s="34"/>
      <c r="F36" s="35"/>
      <c r="G36" s="23">
        <v>44306</v>
      </c>
      <c r="H36" s="4">
        <f>SUM(H37:H48)</f>
        <v>8583629.3500000015</v>
      </c>
      <c r="I36" s="10"/>
      <c r="J36" s="10"/>
    </row>
    <row r="37" spans="2:12" x14ac:dyDescent="0.25">
      <c r="B37" s="30" t="s">
        <v>10</v>
      </c>
      <c r="C37" s="31"/>
      <c r="D37" s="31"/>
      <c r="E37" s="31"/>
      <c r="F37" s="32"/>
      <c r="G37" s="21"/>
      <c r="H37" s="11">
        <v>38529.440000000002</v>
      </c>
      <c r="I37" s="10"/>
      <c r="J37" s="10"/>
    </row>
    <row r="38" spans="2:12" x14ac:dyDescent="0.25">
      <c r="B38" s="30" t="s">
        <v>11</v>
      </c>
      <c r="C38" s="31"/>
      <c r="D38" s="31"/>
      <c r="E38" s="31"/>
      <c r="F38" s="32"/>
      <c r="G38" s="21"/>
      <c r="H38" s="11">
        <v>0</v>
      </c>
      <c r="I38" s="10"/>
      <c r="J38" s="10"/>
    </row>
    <row r="39" spans="2:12" x14ac:dyDescent="0.25">
      <c r="B39" s="30" t="s">
        <v>12</v>
      </c>
      <c r="C39" s="31"/>
      <c r="D39" s="31"/>
      <c r="E39" s="31"/>
      <c r="F39" s="32"/>
      <c r="G39" s="21"/>
      <c r="H39" s="11">
        <v>6717701.9000000004</v>
      </c>
      <c r="I39" s="10"/>
      <c r="J39" s="10"/>
    </row>
    <row r="40" spans="2:12" x14ac:dyDescent="0.25">
      <c r="B40" s="30" t="s">
        <v>13</v>
      </c>
      <c r="C40" s="31"/>
      <c r="D40" s="31"/>
      <c r="E40" s="31"/>
      <c r="F40" s="32"/>
      <c r="G40" s="21"/>
      <c r="H40" s="11">
        <v>0</v>
      </c>
      <c r="I40" s="10"/>
      <c r="J40" s="10"/>
      <c r="L40" s="7"/>
    </row>
    <row r="41" spans="2:12" x14ac:dyDescent="0.25">
      <c r="B41" s="30" t="s">
        <v>14</v>
      </c>
      <c r="C41" s="31"/>
      <c r="D41" s="31"/>
      <c r="E41" s="31"/>
      <c r="F41" s="32"/>
      <c r="G41" s="21"/>
      <c r="H41" s="11">
        <v>0</v>
      </c>
      <c r="I41" s="10"/>
      <c r="J41" s="10"/>
      <c r="L41" s="7"/>
    </row>
    <row r="42" spans="2:12" x14ac:dyDescent="0.25">
      <c r="B42" s="30" t="s">
        <v>15</v>
      </c>
      <c r="C42" s="31"/>
      <c r="D42" s="31"/>
      <c r="E42" s="31"/>
      <c r="F42" s="32"/>
      <c r="G42" s="21"/>
      <c r="H42" s="9">
        <v>0</v>
      </c>
      <c r="I42" s="10"/>
      <c r="J42" s="10"/>
    </row>
    <row r="43" spans="2:12" x14ac:dyDescent="0.25">
      <c r="B43" s="30" t="s">
        <v>16</v>
      </c>
      <c r="C43" s="31"/>
      <c r="D43" s="31"/>
      <c r="E43" s="31"/>
      <c r="F43" s="32"/>
      <c r="G43" s="21"/>
      <c r="H43" s="9">
        <v>0</v>
      </c>
      <c r="I43" s="10"/>
      <c r="J43" s="10"/>
      <c r="L43" s="7"/>
    </row>
    <row r="44" spans="2:12" x14ac:dyDescent="0.25">
      <c r="B44" s="30" t="s">
        <v>17</v>
      </c>
      <c r="C44" s="31"/>
      <c r="D44" s="31"/>
      <c r="E44" s="31"/>
      <c r="F44" s="32"/>
      <c r="G44" s="21"/>
      <c r="H44" s="9">
        <f>233678.4+502200</f>
        <v>735878.4</v>
      </c>
      <c r="I44" s="10"/>
      <c r="J44" s="10"/>
    </row>
    <row r="45" spans="2:12" x14ac:dyDescent="0.25">
      <c r="B45" s="30" t="s">
        <v>18</v>
      </c>
      <c r="C45" s="31"/>
      <c r="D45" s="31"/>
      <c r="E45" s="31"/>
      <c r="F45" s="32"/>
      <c r="G45" s="21"/>
      <c r="H45" s="9">
        <v>0</v>
      </c>
      <c r="I45" s="10"/>
      <c r="J45" s="10"/>
    </row>
    <row r="46" spans="2:12" x14ac:dyDescent="0.25">
      <c r="B46" s="30" t="s">
        <v>19</v>
      </c>
      <c r="C46" s="31"/>
      <c r="D46" s="31"/>
      <c r="E46" s="31"/>
      <c r="F46" s="32"/>
      <c r="G46" s="21"/>
      <c r="H46" s="9">
        <f>1083408.16+8111.45</f>
        <v>1091519.6099999999</v>
      </c>
      <c r="I46" s="10"/>
      <c r="J46" s="10"/>
    </row>
    <row r="47" spans="2:12" x14ac:dyDescent="0.25">
      <c r="B47" s="30" t="s">
        <v>21</v>
      </c>
      <c r="C47" s="31"/>
      <c r="D47" s="31"/>
      <c r="E47" s="31"/>
      <c r="F47" s="32"/>
      <c r="G47" s="21"/>
      <c r="H47" s="9">
        <v>0</v>
      </c>
      <c r="I47" s="10"/>
      <c r="J47" s="10"/>
    </row>
    <row r="48" spans="2:12" x14ac:dyDescent="0.25">
      <c r="B48" s="30" t="s">
        <v>22</v>
      </c>
      <c r="C48" s="31"/>
      <c r="D48" s="31"/>
      <c r="E48" s="31"/>
      <c r="F48" s="32"/>
      <c r="G48" s="21"/>
      <c r="H48" s="9">
        <v>0</v>
      </c>
      <c r="I48" s="10"/>
      <c r="J48" s="10"/>
      <c r="K48" s="7"/>
    </row>
    <row r="49" spans="2:12" x14ac:dyDescent="0.25">
      <c r="B49" s="30" t="s">
        <v>25</v>
      </c>
      <c r="C49" s="31"/>
      <c r="D49" s="31"/>
      <c r="E49" s="31"/>
      <c r="F49" s="32"/>
      <c r="G49" s="21"/>
      <c r="H49" s="9">
        <v>0</v>
      </c>
      <c r="I49" s="10"/>
      <c r="J49" s="10"/>
      <c r="K49" s="7"/>
    </row>
    <row r="50" spans="2:12" x14ac:dyDescent="0.25">
      <c r="B50" s="33" t="s">
        <v>26</v>
      </c>
      <c r="C50" s="34"/>
      <c r="D50" s="34"/>
      <c r="E50" s="34"/>
      <c r="F50" s="35"/>
      <c r="G50" s="23">
        <v>44306</v>
      </c>
      <c r="H50" s="4">
        <f>SUM(H51:H55)</f>
        <v>42000</v>
      </c>
      <c r="I50" s="10"/>
      <c r="J50" s="10"/>
    </row>
    <row r="51" spans="2:12" x14ac:dyDescent="0.25">
      <c r="B51" s="30" t="s">
        <v>10</v>
      </c>
      <c r="C51" s="31"/>
      <c r="D51" s="31"/>
      <c r="E51" s="31"/>
      <c r="F51" s="32"/>
      <c r="G51" s="22"/>
      <c r="H51" s="11">
        <v>0</v>
      </c>
      <c r="I51" s="10"/>
      <c r="J51" s="10"/>
    </row>
    <row r="52" spans="2:12" x14ac:dyDescent="0.25">
      <c r="B52" s="30" t="s">
        <v>13</v>
      </c>
      <c r="C52" s="31"/>
      <c r="D52" s="31"/>
      <c r="E52" s="31"/>
      <c r="F52" s="32"/>
      <c r="G52" s="22"/>
      <c r="H52" s="11">
        <v>0</v>
      </c>
      <c r="I52" s="10"/>
      <c r="J52" s="10"/>
    </row>
    <row r="53" spans="2:12" x14ac:dyDescent="0.25">
      <c r="B53" s="30" t="s">
        <v>19</v>
      </c>
      <c r="C53" s="31"/>
      <c r="D53" s="31"/>
      <c r="E53" s="31"/>
      <c r="F53" s="32"/>
      <c r="G53" s="22"/>
      <c r="H53" s="9">
        <v>42000</v>
      </c>
      <c r="I53" s="10"/>
      <c r="J53" s="10"/>
    </row>
    <row r="54" spans="2:12" x14ac:dyDescent="0.25">
      <c r="B54" s="30" t="s">
        <v>21</v>
      </c>
      <c r="C54" s="31"/>
      <c r="D54" s="31"/>
      <c r="E54" s="31"/>
      <c r="F54" s="32"/>
      <c r="G54" s="22"/>
      <c r="H54" s="2">
        <v>0</v>
      </c>
      <c r="I54" s="10"/>
      <c r="J54" s="10"/>
      <c r="K54" s="7"/>
    </row>
    <row r="55" spans="2:12" x14ac:dyDescent="0.25">
      <c r="B55" s="30" t="s">
        <v>22</v>
      </c>
      <c r="C55" s="31"/>
      <c r="D55" s="31"/>
      <c r="E55" s="31"/>
      <c r="F55" s="32"/>
      <c r="G55" s="22"/>
      <c r="H55" s="9">
        <v>0</v>
      </c>
      <c r="I55" s="10"/>
      <c r="J55" s="10"/>
    </row>
    <row r="56" spans="2:12" x14ac:dyDescent="0.25">
      <c r="B56" s="39" t="s">
        <v>27</v>
      </c>
      <c r="C56" s="40"/>
      <c r="D56" s="40"/>
      <c r="E56" s="40"/>
      <c r="F56" s="41"/>
      <c r="G56" s="24">
        <v>44306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+268076.02+443238.38+5217.78+10412.02-15630+50.15+10412+20622-927010.69+0.14-350485+20000+15118.23+1950.79+100000+70000-0.32-17069.02-253076.59+186604.36-254087.66+459294.4+263388.85+221619.15-944301.71+1104960.39+23067.79+2022.02+4949.8-1134679.99+200000+31034-74800+5217.78-93845.13+151199.2+268469.23+477470.09+21008+3500-776138.35-215862+15173.91+1947.79+74800-0.07-17121.7+100000+23628.54</f>
        <v>240551.94999999963</v>
      </c>
      <c r="I56" s="10"/>
      <c r="L56" s="7"/>
    </row>
    <row r="57" spans="2:12" x14ac:dyDescent="0.25">
      <c r="B57" s="30" t="s">
        <v>28</v>
      </c>
      <c r="C57" s="31"/>
      <c r="D57" s="31"/>
      <c r="E57" s="31"/>
      <c r="F57" s="32"/>
      <c r="G57" s="22"/>
      <c r="H57" s="2">
        <f>235231.99</f>
        <v>235231.99</v>
      </c>
      <c r="I57" s="10"/>
      <c r="J57" s="10"/>
    </row>
    <row r="58" spans="2:12" x14ac:dyDescent="0.25">
      <c r="B58" s="36" t="s">
        <v>29</v>
      </c>
      <c r="C58" s="37"/>
      <c r="D58" s="37"/>
      <c r="E58" s="37"/>
      <c r="F58" s="38"/>
      <c r="G58" s="22"/>
      <c r="H58" s="6">
        <f>H14+H29-H36-H50+H56-H57</f>
        <v>890201.88999999757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32</v>
      </c>
      <c r="C60" s="16"/>
      <c r="D60" s="16"/>
      <c r="E60" s="16"/>
      <c r="F60" s="16"/>
      <c r="G60" s="8"/>
      <c r="H60" s="12"/>
      <c r="I60" s="10"/>
      <c r="J60" s="10"/>
      <c r="K60" s="7"/>
    </row>
    <row r="62" spans="2:12" x14ac:dyDescent="0.25">
      <c r="B62" s="25" t="s">
        <v>33</v>
      </c>
      <c r="C62" s="26">
        <v>107318.39999999999</v>
      </c>
      <c r="D62" s="27" t="s">
        <v>55</v>
      </c>
    </row>
    <row r="63" spans="2:12" x14ac:dyDescent="0.25">
      <c r="B63" s="25" t="s">
        <v>34</v>
      </c>
      <c r="C63" s="26">
        <v>126360</v>
      </c>
      <c r="D63" s="27" t="s">
        <v>56</v>
      </c>
    </row>
    <row r="64" spans="2:12" x14ac:dyDescent="0.25">
      <c r="B64" s="29" t="s">
        <v>93</v>
      </c>
      <c r="C64" s="28">
        <f>SUM(C62:C63)</f>
        <v>233678.4</v>
      </c>
      <c r="D64" s="27"/>
    </row>
    <row r="65" spans="2:4" x14ac:dyDescent="0.25">
      <c r="B65" s="25" t="s">
        <v>35</v>
      </c>
      <c r="C65" s="26">
        <v>502200</v>
      </c>
      <c r="D65" s="27" t="s">
        <v>57</v>
      </c>
    </row>
    <row r="66" spans="2:4" x14ac:dyDescent="0.25">
      <c r="B66" s="29" t="s">
        <v>94</v>
      </c>
      <c r="C66" s="28">
        <f>SUM(C65)</f>
        <v>502200</v>
      </c>
      <c r="D66" s="27"/>
    </row>
    <row r="67" spans="2:4" x14ac:dyDescent="0.25">
      <c r="B67" s="25" t="s">
        <v>36</v>
      </c>
      <c r="C67" s="26">
        <v>4160</v>
      </c>
      <c r="D67" s="27" t="s">
        <v>58</v>
      </c>
    </row>
    <row r="68" spans="2:4" x14ac:dyDescent="0.25">
      <c r="B68" s="25" t="s">
        <v>37</v>
      </c>
      <c r="C68" s="26">
        <v>75000</v>
      </c>
      <c r="D68" s="27" t="s">
        <v>59</v>
      </c>
    </row>
    <row r="69" spans="2:4" x14ac:dyDescent="0.25">
      <c r="B69" s="25" t="s">
        <v>38</v>
      </c>
      <c r="C69" s="26">
        <v>9840</v>
      </c>
      <c r="D69" s="27" t="s">
        <v>60</v>
      </c>
    </row>
    <row r="70" spans="2:4" x14ac:dyDescent="0.25">
      <c r="B70" s="25" t="s">
        <v>39</v>
      </c>
      <c r="C70" s="26">
        <v>450</v>
      </c>
      <c r="D70" s="27" t="s">
        <v>61</v>
      </c>
    </row>
    <row r="71" spans="2:4" x14ac:dyDescent="0.25">
      <c r="B71" s="25" t="s">
        <v>40</v>
      </c>
      <c r="C71" s="26">
        <v>3000</v>
      </c>
      <c r="D71" s="27" t="s">
        <v>62</v>
      </c>
    </row>
    <row r="72" spans="2:4" x14ac:dyDescent="0.25">
      <c r="B72" s="25" t="s">
        <v>40</v>
      </c>
      <c r="C72" s="26">
        <v>14200</v>
      </c>
      <c r="D72" s="27" t="s">
        <v>63</v>
      </c>
    </row>
    <row r="73" spans="2:4" x14ac:dyDescent="0.25">
      <c r="B73" s="25" t="s">
        <v>40</v>
      </c>
      <c r="C73" s="26">
        <v>112200</v>
      </c>
      <c r="D73" s="27" t="s">
        <v>64</v>
      </c>
    </row>
    <row r="74" spans="2:4" x14ac:dyDescent="0.25">
      <c r="B74" s="25" t="s">
        <v>41</v>
      </c>
      <c r="C74" s="26">
        <v>10000</v>
      </c>
      <c r="D74" s="27" t="s">
        <v>65</v>
      </c>
    </row>
    <row r="75" spans="2:4" x14ac:dyDescent="0.25">
      <c r="B75" s="25" t="s">
        <v>42</v>
      </c>
      <c r="C75" s="26">
        <v>1300</v>
      </c>
      <c r="D75" s="27" t="s">
        <v>66</v>
      </c>
    </row>
    <row r="76" spans="2:4" x14ac:dyDescent="0.25">
      <c r="B76" s="25" t="s">
        <v>43</v>
      </c>
      <c r="C76" s="26">
        <v>100744</v>
      </c>
      <c r="D76" s="27" t="s">
        <v>67</v>
      </c>
    </row>
    <row r="77" spans="2:4" x14ac:dyDescent="0.25">
      <c r="B77" s="25" t="s">
        <v>44</v>
      </c>
      <c r="C77" s="26">
        <v>222.45</v>
      </c>
      <c r="D77" s="27" t="s">
        <v>68</v>
      </c>
    </row>
    <row r="78" spans="2:4" x14ac:dyDescent="0.25">
      <c r="B78" s="25" t="s">
        <v>44</v>
      </c>
      <c r="C78" s="26">
        <v>5415.51</v>
      </c>
      <c r="D78" s="27" t="s">
        <v>69</v>
      </c>
    </row>
    <row r="79" spans="2:4" x14ac:dyDescent="0.25">
      <c r="B79" s="25" t="s">
        <v>44</v>
      </c>
      <c r="C79" s="26">
        <v>44490.6</v>
      </c>
      <c r="D79" s="27" t="s">
        <v>70</v>
      </c>
    </row>
    <row r="80" spans="2:4" x14ac:dyDescent="0.25">
      <c r="B80" s="25" t="s">
        <v>44</v>
      </c>
      <c r="C80" s="26">
        <v>27188.7</v>
      </c>
      <c r="D80" s="27" t="s">
        <v>71</v>
      </c>
    </row>
    <row r="81" spans="2:4" x14ac:dyDescent="0.25">
      <c r="B81" s="25" t="s">
        <v>44</v>
      </c>
      <c r="C81" s="26">
        <v>337.8</v>
      </c>
      <c r="D81" s="27" t="s">
        <v>72</v>
      </c>
    </row>
    <row r="82" spans="2:4" x14ac:dyDescent="0.25">
      <c r="B82" s="25" t="s">
        <v>44</v>
      </c>
      <c r="C82" s="26">
        <v>568.49</v>
      </c>
      <c r="D82" s="27" t="s">
        <v>73</v>
      </c>
    </row>
    <row r="83" spans="2:4" x14ac:dyDescent="0.25">
      <c r="B83" s="25" t="s">
        <v>45</v>
      </c>
      <c r="C83" s="26">
        <v>52672.58</v>
      </c>
      <c r="D83" s="27" t="s">
        <v>74</v>
      </c>
    </row>
    <row r="84" spans="2:4" x14ac:dyDescent="0.25">
      <c r="B84" s="25" t="s">
        <v>45</v>
      </c>
      <c r="C84" s="26">
        <v>31631.02</v>
      </c>
      <c r="D84" s="27" t="s">
        <v>75</v>
      </c>
    </row>
    <row r="85" spans="2:4" x14ac:dyDescent="0.25">
      <c r="B85" s="25" t="s">
        <v>45</v>
      </c>
      <c r="C85" s="26">
        <v>31938.1</v>
      </c>
      <c r="D85" s="27" t="s">
        <v>76</v>
      </c>
    </row>
    <row r="86" spans="2:4" x14ac:dyDescent="0.25">
      <c r="B86" s="25" t="s">
        <v>45</v>
      </c>
      <c r="C86" s="26">
        <v>34702.230000000003</v>
      </c>
      <c r="D86" s="27" t="s">
        <v>77</v>
      </c>
    </row>
    <row r="87" spans="2:4" x14ac:dyDescent="0.25">
      <c r="B87" s="25" t="s">
        <v>45</v>
      </c>
      <c r="C87" s="26">
        <v>7165.87</v>
      </c>
      <c r="D87" s="27" t="s">
        <v>78</v>
      </c>
    </row>
    <row r="88" spans="2:4" x14ac:dyDescent="0.25">
      <c r="B88" s="25" t="s">
        <v>45</v>
      </c>
      <c r="C88" s="26">
        <v>18323.04</v>
      </c>
      <c r="D88" s="27" t="s">
        <v>79</v>
      </c>
    </row>
    <row r="89" spans="2:4" x14ac:dyDescent="0.25">
      <c r="B89" s="25" t="s">
        <v>45</v>
      </c>
      <c r="C89" s="26">
        <v>1125.57</v>
      </c>
      <c r="D89" s="27" t="s">
        <v>80</v>
      </c>
    </row>
    <row r="90" spans="2:4" x14ac:dyDescent="0.25">
      <c r="B90" s="25" t="s">
        <v>46</v>
      </c>
      <c r="C90" s="26">
        <v>16172</v>
      </c>
      <c r="D90" s="27" t="s">
        <v>81</v>
      </c>
    </row>
    <row r="91" spans="2:4" x14ac:dyDescent="0.25">
      <c r="B91" s="25" t="s">
        <v>47</v>
      </c>
      <c r="C91" s="26">
        <v>149612.46</v>
      </c>
      <c r="D91" s="27" t="s">
        <v>82</v>
      </c>
    </row>
    <row r="92" spans="2:4" x14ac:dyDescent="0.25">
      <c r="B92" s="25" t="s">
        <v>48</v>
      </c>
      <c r="C92" s="26">
        <v>116078.24</v>
      </c>
      <c r="D92" s="27" t="s">
        <v>83</v>
      </c>
    </row>
    <row r="93" spans="2:4" x14ac:dyDescent="0.25">
      <c r="B93" s="25" t="s">
        <v>48</v>
      </c>
      <c r="C93" s="26">
        <v>47466.7</v>
      </c>
      <c r="D93" s="27" t="s">
        <v>83</v>
      </c>
    </row>
    <row r="94" spans="2:4" x14ac:dyDescent="0.25">
      <c r="B94" s="25" t="s">
        <v>49</v>
      </c>
      <c r="C94" s="26">
        <v>1798.8</v>
      </c>
      <c r="D94" s="27" t="s">
        <v>84</v>
      </c>
    </row>
    <row r="95" spans="2:4" x14ac:dyDescent="0.25">
      <c r="B95" s="25" t="s">
        <v>50</v>
      </c>
      <c r="C95" s="26">
        <v>8400</v>
      </c>
      <c r="D95" s="27" t="s">
        <v>85</v>
      </c>
    </row>
    <row r="96" spans="2:4" x14ac:dyDescent="0.25">
      <c r="B96" s="25" t="s">
        <v>51</v>
      </c>
      <c r="C96" s="26">
        <v>8000</v>
      </c>
      <c r="D96" s="27" t="s">
        <v>86</v>
      </c>
    </row>
    <row r="97" spans="2:4" x14ac:dyDescent="0.25">
      <c r="B97" s="25" t="s">
        <v>52</v>
      </c>
      <c r="C97" s="26">
        <v>16176</v>
      </c>
      <c r="D97" s="27" t="s">
        <v>87</v>
      </c>
    </row>
    <row r="98" spans="2:4" x14ac:dyDescent="0.25">
      <c r="B98" s="25" t="s">
        <v>52</v>
      </c>
      <c r="C98" s="26">
        <v>18480</v>
      </c>
      <c r="D98" s="27" t="s">
        <v>88</v>
      </c>
    </row>
    <row r="99" spans="2:4" x14ac:dyDescent="0.25">
      <c r="B99" s="25" t="s">
        <v>52</v>
      </c>
      <c r="C99" s="26">
        <v>5364</v>
      </c>
      <c r="D99" s="27" t="s">
        <v>89</v>
      </c>
    </row>
    <row r="100" spans="2:4" x14ac:dyDescent="0.25">
      <c r="B100" s="25" t="s">
        <v>53</v>
      </c>
      <c r="C100" s="26">
        <v>20000</v>
      </c>
      <c r="D100" s="27" t="s">
        <v>90</v>
      </c>
    </row>
    <row r="101" spans="2:4" x14ac:dyDescent="0.25">
      <c r="B101" s="25" t="s">
        <v>54</v>
      </c>
      <c r="C101" s="26">
        <v>89184</v>
      </c>
      <c r="D101" s="27" t="s">
        <v>91</v>
      </c>
    </row>
    <row r="102" spans="2:4" x14ac:dyDescent="0.25">
      <c r="B102" s="29" t="s">
        <v>95</v>
      </c>
      <c r="C102" s="28">
        <f>SUM(C67:C101)</f>
        <v>1083408.1599999999</v>
      </c>
      <c r="D102" s="27"/>
    </row>
    <row r="103" spans="2:4" x14ac:dyDescent="0.25">
      <c r="B103" s="25" t="s">
        <v>98</v>
      </c>
      <c r="C103" s="26">
        <v>40250</v>
      </c>
      <c r="D103" s="27" t="s">
        <v>92</v>
      </c>
    </row>
    <row r="104" spans="2:4" x14ac:dyDescent="0.25">
      <c r="B104" s="29" t="s">
        <v>96</v>
      </c>
      <c r="C104" s="28">
        <f>SUM(C103)</f>
        <v>40250</v>
      </c>
      <c r="D104" s="27"/>
    </row>
    <row r="105" spans="2:4" x14ac:dyDescent="0.25">
      <c r="B105" s="25" t="s">
        <v>98</v>
      </c>
      <c r="C105" s="26">
        <v>1750</v>
      </c>
      <c r="D105" s="27" t="s">
        <v>92</v>
      </c>
    </row>
    <row r="106" spans="2:4" x14ac:dyDescent="0.25">
      <c r="B106" s="29" t="s">
        <v>97</v>
      </c>
      <c r="C106" s="28">
        <f>SUM(C105)</f>
        <v>1750</v>
      </c>
      <c r="D106" s="27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2021-04-22T07:32:56Z</dcterms:modified>
  <cp:category/>
  <cp:contentStatus/>
</cp:coreProperties>
</file>